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<sst xmlns="http://schemas.openxmlformats.org/spreadsheetml/2006/main" count="167" uniqueCount="120">
  <si>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</si>
  <si>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</si>
  <si>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</si>
  <si>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</si>
  <si>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</si>
  <si>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</si>
  <si>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</si>
  <si>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</si>
  <si>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</si>
  <si>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</si>
  <si>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</si>
  <si>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</si>
  <si>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</si>
  <si>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</si>
  <si>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</si>
  <si>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</si>
  <si>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</si>
  <si>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</si>
  <si>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</si>
  <si>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</si>
  <si>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</si>
  <si>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</si>
  <si>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</si>
  <si>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</si>
  <si>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</si>
  <si>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</si>
  <si>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</si>
  <si>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</si>
  <si>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</si>
  <si>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</si>
  <si>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</si>
  <si>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</si>
  <si>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</si>
  <si>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</si>
  <si>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</si>
  <si>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</si>
  <si>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</si>
  <si>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</si>
  <si>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</si>
  <si>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</si>
  <si>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</si>
  <si>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</si>
  <si>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</si>
  <si>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</si>
  <si>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</si>
  <si>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</si>
  <si>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</si>
  <si>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</si>
  <si>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</si>
  <si>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</si>
  <si>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</si>
  <si>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</si>
  <si>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</si>
  <si>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</si>
  <si>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</si>
  <si>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</si>
  <si>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</si>
  <si>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</si>
  <si>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</si>
  <si>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</si>
  <si>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</si>
  <si>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</si>
  <si>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</si>
  <si>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</si>
  <si>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</si>
  <si>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</si>
  <si>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</si>
  <si>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</si>
  <si>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</si>
  <si>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</si>
  <si>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</si>
  <si>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</si>
  <si>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</si>
  <si>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</si>
  <si>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</si>
  <si>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</si>
  <si>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</si>
  <si>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</si>
  <si>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</si>
  <si>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</si>
  <si>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</si>
  <si>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</si>
  <si>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</si>
  <si>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</si>
  <si>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</si>
  <si>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</si>
  <si>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</si>
  <si>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</si>
  <si>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</si>
  <si>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</si>
  <si>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</si>
  <si>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</si>
  <si>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</si>
  <si>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</si>
  <si>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</si>
  <si>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</si>
  <si>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</si>
  <si>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</si>
  <si>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</si>
  <si>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</si>
  <si>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</si>
  <si>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</si>
  <si>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</si>
  <si>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</si>
  <si>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</si>
  <si>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</si>
  <si>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</si>
  <si>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</si>
  <si>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</si>
  <si>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</si>
  <si>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</si>
  <si>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</si>
  <si>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</si>
  <si>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</si>
  <si>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</si>
  <si>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</si>
  <si>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</si>
  <si>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</si>
  <si>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</si>
  <si>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Аналіз використання коштів міського бюджету за 2015 рік станом на 18.08.2015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</si>
</sst>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44479888"/>
        <c:axId val="64774673"/>
      </c:bar3D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46101146"/>
        <c:axId val="12257131"/>
      </c:bar3D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0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43205316"/>
        <c:axId val="53303525"/>
      </c:bar3D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9969678"/>
        <c:axId val="22618239"/>
      </c:bar3D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2237560"/>
        <c:axId val="20138041"/>
      </c:bar3D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38041"/>
        <c:crosses val="autoZero"/>
        <c:auto val="1"/>
        <c:lblOffset val="100"/>
        <c:tickLblSkip val="2"/>
        <c:noMultiLvlLbl val="0"/>
      </c:catAx>
      <c:valAx>
        <c:axId val="20138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47024642"/>
        <c:axId val="20568595"/>
      </c:bar3D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50899628"/>
        <c:axId val="55443469"/>
      </c:bar3D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9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29229174"/>
        <c:axId val="61735975"/>
      </c:bar3D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9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18752864"/>
        <c:axId val="34558049"/>
      </c:bar3D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2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110</v>
      </c>
      <c r="C3" s="138" t="s">
        <v>102</v>
      </c>
      <c r="D3" s="138" t="s">
        <v>28</v>
      </c>
      <c r="E3" s="138" t="s">
        <v>27</v>
      </c>
      <c r="F3" s="138" t="s">
        <v>111</v>
      </c>
      <c r="G3" s="138" t="s">
        <v>103</v>
      </c>
      <c r="H3" s="138" t="s">
        <v>112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</f>
        <v>212164.8</v>
      </c>
      <c r="E6" s="3">
        <f>D6/D145*100</f>
        <v>37.18615036528922</v>
      </c>
      <c r="F6" s="3">
        <f>D6/B6*100</f>
        <v>90.18856022084135</v>
      </c>
      <c r="G6" s="3">
        <f aca="true" t="shared" si="0" ref="G6:G43">D6/C6*100</f>
        <v>58.48414381216694</v>
      </c>
      <c r="H6" s="3">
        <f>B6-D6</f>
        <v>23081</v>
      </c>
      <c r="I6" s="3">
        <f aca="true" t="shared" si="1" ref="I6:I43">C6-D6</f>
        <v>150608.39999999997</v>
      </c>
    </row>
    <row r="7" spans="1:9" s="44" customFormat="1" ht="18.75">
      <c r="A7" s="118" t="s">
        <v>105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</f>
        <v>108451.30000000002</v>
      </c>
      <c r="E7" s="107">
        <f>D7/D6*100</f>
        <v>51.11653771030823</v>
      </c>
      <c r="F7" s="107">
        <f>D7/B7*100</f>
        <v>91.12245215183366</v>
      </c>
      <c r="G7" s="107">
        <f>D7/C7*100</f>
        <v>62.351123744081185</v>
      </c>
      <c r="H7" s="107">
        <f>B7-D7</f>
        <v>10565.799999999988</v>
      </c>
      <c r="I7" s="107">
        <f t="shared" si="1"/>
        <v>65485.09999999998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</f>
        <v>162222.59999999998</v>
      </c>
      <c r="E8" s="1">
        <f>D8/D6*100</f>
        <v>76.46065699871043</v>
      </c>
      <c r="F8" s="1">
        <f>D8/B8*100</f>
        <v>92.82848235703428</v>
      </c>
      <c r="G8" s="1">
        <f t="shared" si="0"/>
        <v>58.943117641993325</v>
      </c>
      <c r="H8" s="1">
        <f>B8-D8</f>
        <v>12532.600000000035</v>
      </c>
      <c r="I8" s="1">
        <f t="shared" si="1"/>
        <v>112996.30000000005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0.004241985475441732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</f>
        <v>10767.899999999998</v>
      </c>
      <c r="E10" s="1">
        <f>D10/D6*100</f>
        <v>5.075252822334336</v>
      </c>
      <c r="F10" s="1">
        <f aca="true" t="shared" si="3" ref="F10:F41">D10/B10*100</f>
        <v>83.33707404282981</v>
      </c>
      <c r="G10" s="1">
        <f t="shared" si="0"/>
        <v>48.70237362955457</v>
      </c>
      <c r="H10" s="1">
        <f t="shared" si="2"/>
        <v>2153.000000000002</v>
      </c>
      <c r="I10" s="1">
        <f t="shared" si="1"/>
        <v>11341.7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</f>
        <v>36918.500000000015</v>
      </c>
      <c r="E11" s="1">
        <f>D11/D6*100</f>
        <v>17.40086008612174</v>
      </c>
      <c r="F11" s="1">
        <f t="shared" si="3"/>
        <v>83.6981484546273</v>
      </c>
      <c r="G11" s="1">
        <f t="shared" si="0"/>
        <v>60.122072960415885</v>
      </c>
      <c r="H11" s="1">
        <f t="shared" si="2"/>
        <v>7190.599999999984</v>
      </c>
      <c r="I11" s="1">
        <f t="shared" si="1"/>
        <v>24487.39999999998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</f>
        <v>186.39999999999998</v>
      </c>
      <c r="E12" s="1">
        <f>D12/D6*100</f>
        <v>0.0878562325135932</v>
      </c>
      <c r="F12" s="1">
        <f t="shared" si="3"/>
        <v>75.34357316087306</v>
      </c>
      <c r="G12" s="1">
        <f t="shared" si="0"/>
        <v>62.95170550489699</v>
      </c>
      <c r="H12" s="1">
        <f t="shared" si="2"/>
        <v>61.00000000000003</v>
      </c>
      <c r="I12" s="1">
        <f t="shared" si="1"/>
        <v>109.69999999999999</v>
      </c>
    </row>
    <row r="13" spans="1:9" ht="18.75" thickBot="1">
      <c r="A13" s="29" t="s">
        <v>34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2060.400000000003</v>
      </c>
      <c r="E13" s="1">
        <f>D13/D6*100</f>
        <v>0.9711318748444618</v>
      </c>
      <c r="F13" s="1">
        <f t="shared" si="3"/>
        <v>64.62986198243463</v>
      </c>
      <c r="G13" s="1">
        <f t="shared" si="0"/>
        <v>55.72413793103546</v>
      </c>
      <c r="H13" s="1">
        <f t="shared" si="2"/>
        <v>1127.5999999999767</v>
      </c>
      <c r="I13" s="1">
        <f t="shared" si="1"/>
        <v>1637.0999999999376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</f>
        <v>138546.89999999997</v>
      </c>
      <c r="E18" s="3">
        <f>D18/D145*100</f>
        <v>24.28313205604647</v>
      </c>
      <c r="F18" s="3">
        <f>D18/B18*100</f>
        <v>90.02116893040372</v>
      </c>
      <c r="G18" s="3">
        <f t="shared" si="0"/>
        <v>56.63926826396655</v>
      </c>
      <c r="H18" s="3">
        <f>B18-D18</f>
        <v>15357.900000000023</v>
      </c>
      <c r="I18" s="3">
        <f t="shared" si="1"/>
        <v>106065.90000000005</v>
      </c>
    </row>
    <row r="19" spans="1:9" s="44" customFormat="1" ht="18.75">
      <c r="A19" s="118" t="s">
        <v>106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</f>
        <v>123933.00000000001</v>
      </c>
      <c r="E19" s="107">
        <f>D19/D18*100</f>
        <v>89.45201949664701</v>
      </c>
      <c r="F19" s="107">
        <f t="shared" si="3"/>
        <v>92.66863968152612</v>
      </c>
      <c r="G19" s="107">
        <f t="shared" si="0"/>
        <v>66.44517025593076</v>
      </c>
      <c r="H19" s="107">
        <f t="shared" si="2"/>
        <v>9804.799999999974</v>
      </c>
      <c r="I19" s="107">
        <f t="shared" si="1"/>
        <v>62586.2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</f>
        <v>109682.89999999995</v>
      </c>
      <c r="E20" s="1">
        <f>D20/D18*100</f>
        <v>79.16662155558875</v>
      </c>
      <c r="F20" s="1">
        <f t="shared" si="3"/>
        <v>91.06418909101774</v>
      </c>
      <c r="G20" s="1">
        <f t="shared" si="0"/>
        <v>57.46317880121605</v>
      </c>
      <c r="H20" s="1">
        <f t="shared" si="2"/>
        <v>10762.800000000047</v>
      </c>
      <c r="I20" s="1">
        <f t="shared" si="1"/>
        <v>81192.20000000006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</f>
        <v>5553.4</v>
      </c>
      <c r="E21" s="1">
        <f>D21/D18*100</f>
        <v>4.0083177609892395</v>
      </c>
      <c r="F21" s="1">
        <f t="shared" si="3"/>
        <v>68.74976787947064</v>
      </c>
      <c r="G21" s="1">
        <f t="shared" si="0"/>
        <v>42.727335677409926</v>
      </c>
      <c r="H21" s="1">
        <f t="shared" si="2"/>
        <v>2524.300000000001</v>
      </c>
      <c r="I21" s="1">
        <f t="shared" si="1"/>
        <v>7443.9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173.9+19+7.6+19.5+89.8+0.1+92.4+48.6+202.1+56.1+96.9+242.1+36.1+19.2+171.7+0.1+22.2+39+81.6+82+84.2+0.1+30.3-30.3+115.9+98.3+38+4.5+18.6+10.9+19.7+48.1+4+8.7</f>
        <v>1951</v>
      </c>
      <c r="E22" s="1">
        <f>D22/D18*100</f>
        <v>1.4081874080185126</v>
      </c>
      <c r="F22" s="1">
        <f t="shared" si="3"/>
        <v>91.39885692869859</v>
      </c>
      <c r="G22" s="1">
        <f t="shared" si="0"/>
        <v>59.96987674054037</v>
      </c>
      <c r="H22" s="1">
        <f t="shared" si="2"/>
        <v>183.5999999999999</v>
      </c>
      <c r="I22" s="1">
        <f t="shared" si="1"/>
        <v>1302.3000000000002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</f>
        <v>13555.9</v>
      </c>
      <c r="E23" s="1">
        <f>D23/D18*100</f>
        <v>9.78434017650341</v>
      </c>
      <c r="F23" s="1">
        <f t="shared" si="3"/>
        <v>94.47673608207187</v>
      </c>
      <c r="G23" s="1">
        <f t="shared" si="0"/>
        <v>52.90520235725715</v>
      </c>
      <c r="H23" s="1">
        <f t="shared" si="2"/>
        <v>792.5</v>
      </c>
      <c r="I23" s="1">
        <f t="shared" si="1"/>
        <v>12067.1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0.6352361546884124</v>
      </c>
      <c r="F24" s="1">
        <f t="shared" si="3"/>
        <v>97.45321669804007</v>
      </c>
      <c r="G24" s="1">
        <f t="shared" si="0"/>
        <v>57.594398272364366</v>
      </c>
      <c r="H24" s="1">
        <f t="shared" si="2"/>
        <v>23.000000000000114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7995.299999999992</v>
      </c>
      <c r="C25" s="50">
        <f>C18-C20-C21-C22-C23-C24</f>
        <v>10336.000000000005</v>
      </c>
      <c r="D25" s="50">
        <f>D18-D20-D21-D22-D23-D24</f>
        <v>6923.600000000013</v>
      </c>
      <c r="E25" s="1">
        <f>D25/D18*100</f>
        <v>4.997296944211682</v>
      </c>
      <c r="F25" s="1">
        <f t="shared" si="3"/>
        <v>86.59587507660775</v>
      </c>
      <c r="G25" s="1">
        <f t="shared" si="0"/>
        <v>66.98529411764716</v>
      </c>
      <c r="H25" s="1">
        <f t="shared" si="2"/>
        <v>1071.699999999979</v>
      </c>
      <c r="I25" s="1">
        <f t="shared" si="1"/>
        <v>3412.3999999999924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</f>
        <v>26906.299999999996</v>
      </c>
      <c r="E33" s="3">
        <f>D33/D145*100</f>
        <v>4.715870481689617</v>
      </c>
      <c r="F33" s="3">
        <f>D33/B33*100</f>
        <v>89.44824353480516</v>
      </c>
      <c r="G33" s="3">
        <f t="shared" si="0"/>
        <v>60.06420230422873</v>
      </c>
      <c r="H33" s="3">
        <f t="shared" si="2"/>
        <v>3174.0000000000036</v>
      </c>
      <c r="I33" s="3">
        <f t="shared" si="1"/>
        <v>17889.6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</f>
        <v>19338.4</v>
      </c>
      <c r="E34" s="1">
        <f>D34/D33*100</f>
        <v>71.87313008477571</v>
      </c>
      <c r="F34" s="1">
        <f t="shared" si="3"/>
        <v>90.06124112236581</v>
      </c>
      <c r="G34" s="1">
        <f t="shared" si="0"/>
        <v>60.111280345652915</v>
      </c>
      <c r="H34" s="1">
        <f t="shared" si="2"/>
        <v>2134.0999999999985</v>
      </c>
      <c r="I34" s="1">
        <f t="shared" si="1"/>
        <v>12832.599999999999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</f>
        <v>1260.9</v>
      </c>
      <c r="E36" s="1">
        <f>D36/D33*100</f>
        <v>4.686263068500686</v>
      </c>
      <c r="F36" s="1">
        <f t="shared" si="3"/>
        <v>76.99212309946877</v>
      </c>
      <c r="G36" s="1">
        <f t="shared" si="0"/>
        <v>47.15407629020195</v>
      </c>
      <c r="H36" s="1">
        <f t="shared" si="2"/>
        <v>376.79999999999995</v>
      </c>
      <c r="I36" s="1">
        <f t="shared" si="1"/>
        <v>1413.1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1.3000672704905545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0.06318222869736828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5940.199999999994</v>
      </c>
      <c r="E39" s="1">
        <f>D39/D33*100</f>
        <v>22.07735734753569</v>
      </c>
      <c r="F39" s="1">
        <f t="shared" si="3"/>
        <v>91.37925729932613</v>
      </c>
      <c r="G39" s="1">
        <f t="shared" si="0"/>
        <v>63.27304488613365</v>
      </c>
      <c r="H39" s="1">
        <f>B39-D39</f>
        <v>560.4000000000051</v>
      </c>
      <c r="I39" s="1">
        <f t="shared" si="1"/>
        <v>3447.999999999999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17.7+12.2+11.2+51.1+0.8+30+0.1+18.9+27.3+43.7+9+5.4+5.6+7.8+24.4+6.4-0.1+26.1+70.2+6+6+27.3+26.1+5.1+3+1+25.2+2+11+3.6</f>
        <v>484.1</v>
      </c>
      <c r="E43" s="3">
        <f>D43/D145*100</f>
        <v>0.08484826602639323</v>
      </c>
      <c r="F43" s="3">
        <f>D43/B43*100</f>
        <v>86.6320687186829</v>
      </c>
      <c r="G43" s="3">
        <f t="shared" si="0"/>
        <v>59.1158871657101</v>
      </c>
      <c r="H43" s="3">
        <f t="shared" si="2"/>
        <v>74.69999999999993</v>
      </c>
      <c r="I43" s="3">
        <f t="shared" si="1"/>
        <v>334.79999999999995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</f>
        <v>4202.999999999999</v>
      </c>
      <c r="E45" s="3">
        <f>D45/D145*100</f>
        <v>0.7366603224724864</v>
      </c>
      <c r="F45" s="3">
        <f>D45/B45*100</f>
        <v>90.13317321095407</v>
      </c>
      <c r="G45" s="3">
        <f aca="true" t="shared" si="4" ref="G45:G75">D45/C45*100</f>
        <v>55.94675540765389</v>
      </c>
      <c r="H45" s="3">
        <f>B45-D45</f>
        <v>460.1000000000013</v>
      </c>
      <c r="I45" s="3">
        <f aca="true" t="shared" si="5" ref="I45:I76">C45-D45</f>
        <v>3309.500000000002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193+222.7+1.6+196.4+240.9+0.1+199.7+265.9+214+253.1+238.6+255.9+243.9+273.5+83.6+206+267.9+52.2+106.2+102.2</f>
        <v>3617.3999999999996</v>
      </c>
      <c r="E46" s="1">
        <f>D46/D45*100</f>
        <v>86.0670949321913</v>
      </c>
      <c r="F46" s="1">
        <f aca="true" t="shared" si="6" ref="F46:F73">D46/B46*100</f>
        <v>89.9202068159785</v>
      </c>
      <c r="G46" s="1">
        <f t="shared" si="4"/>
        <v>55.47734069473199</v>
      </c>
      <c r="H46" s="1">
        <f aca="true" t="shared" si="7" ref="H46:H73">B46-D46</f>
        <v>405.50000000000045</v>
      </c>
      <c r="I46" s="1">
        <f t="shared" si="5"/>
        <v>2903.1000000000004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0.016654770402093746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3.8+1+5.7-0.1+1.3+4.1-0.1+4.6+1.1+4.8+5.5+2</f>
        <v>33.7</v>
      </c>
      <c r="E48" s="1">
        <f>D48/D45*100</f>
        <v>0.8018082322150847</v>
      </c>
      <c r="F48" s="1">
        <f t="shared" si="6"/>
        <v>85.53299492385787</v>
      </c>
      <c r="G48" s="1">
        <f t="shared" si="4"/>
        <v>55.98006644518273</v>
      </c>
      <c r="H48" s="1">
        <f t="shared" si="7"/>
        <v>5.699999999999996</v>
      </c>
      <c r="I48" s="1">
        <f t="shared" si="5"/>
        <v>26.5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7.213894837021176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34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247.99999999999955</v>
      </c>
      <c r="E50" s="1">
        <f>D50/D45*100</f>
        <v>5.900547228170345</v>
      </c>
      <c r="F50" s="1">
        <f t="shared" si="6"/>
        <v>88.03691870784498</v>
      </c>
      <c r="G50" s="1">
        <f t="shared" si="4"/>
        <v>63.216925822074664</v>
      </c>
      <c r="H50" s="1">
        <f t="shared" si="7"/>
        <v>33.70000000000073</v>
      </c>
      <c r="I50" s="1">
        <f t="shared" si="5"/>
        <v>144.30000000000143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</f>
        <v>8437.400000000003</v>
      </c>
      <c r="E51" s="3">
        <f>D51/D145*100</f>
        <v>1.4788241267735809</v>
      </c>
      <c r="F51" s="3">
        <f>D51/B51*100</f>
        <v>88.11629922822264</v>
      </c>
      <c r="G51" s="3">
        <f t="shared" si="4"/>
        <v>56.826692529432385</v>
      </c>
      <c r="H51" s="3">
        <f>B51-D51</f>
        <v>1137.8999999999978</v>
      </c>
      <c r="I51" s="3">
        <f t="shared" si="5"/>
        <v>6410.199999999997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260.4+390.2+0.1+271.7+395.7-0.1+282.9+391.4+0.1+7.8+263.9+397.2+272.6+486-0.1+358+766.6-0.1+295.1+13.6+394.1+219.2</f>
        <v>5466.3</v>
      </c>
      <c r="E52" s="1">
        <f>D52/D51*100</f>
        <v>64.78654561831841</v>
      </c>
      <c r="F52" s="1">
        <f t="shared" si="6"/>
        <v>93.62347138012537</v>
      </c>
      <c r="G52" s="1">
        <f t="shared" si="4"/>
        <v>58.34454050592379</v>
      </c>
      <c r="H52" s="1">
        <f t="shared" si="7"/>
        <v>372.3000000000002</v>
      </c>
      <c r="I52" s="1">
        <f t="shared" si="5"/>
        <v>3902.7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1.7+1.5+4.6+9.7+8-0.1+0.1+5.9+12.1+0.1+17.6+12.8+4+10.7+8.4+14.1+1.9+4.9+0.7+2.4+2.3</f>
        <v>123.40000000000002</v>
      </c>
      <c r="E54" s="1">
        <f>D54/D51*100</f>
        <v>1.4625358522767675</v>
      </c>
      <c r="F54" s="1">
        <f t="shared" si="6"/>
        <v>77.07682698313556</v>
      </c>
      <c r="G54" s="1">
        <f t="shared" si="4"/>
        <v>46.795601061812675</v>
      </c>
      <c r="H54" s="1">
        <f t="shared" si="7"/>
        <v>36.699999999999974</v>
      </c>
      <c r="I54" s="1">
        <f t="shared" si="5"/>
        <v>140.29999999999995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</f>
        <v>408.7000000000001</v>
      </c>
      <c r="E55" s="1">
        <f>D55/D51*100</f>
        <v>4.843909261146798</v>
      </c>
      <c r="F55" s="1">
        <f t="shared" si="6"/>
        <v>94.73806212331945</v>
      </c>
      <c r="G55" s="1">
        <f t="shared" si="4"/>
        <v>57.52287121745251</v>
      </c>
      <c r="H55" s="1">
        <f t="shared" si="7"/>
        <v>22.699999999999875</v>
      </c>
      <c r="I55" s="1">
        <f t="shared" si="5"/>
        <v>301.7999999999999</v>
      </c>
    </row>
    <row r="56" spans="1:9" ht="18.75" thickBot="1">
      <c r="A56" s="29" t="s">
        <v>34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2439.0000000000027</v>
      </c>
      <c r="E56" s="1">
        <f>D56/D51*100</f>
        <v>28.907009268258015</v>
      </c>
      <c r="F56" s="1">
        <f t="shared" si="6"/>
        <v>77.546737886303</v>
      </c>
      <c r="G56" s="1">
        <f t="shared" si="4"/>
        <v>54.278402136419324</v>
      </c>
      <c r="H56" s="1">
        <f t="shared" si="7"/>
        <v>706.199999999998</v>
      </c>
      <c r="I56" s="1">
        <f>C56-D56</f>
        <v>2054.499999999998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</f>
        <v>2420.2</v>
      </c>
      <c r="E58" s="3">
        <f>D58/D145*100</f>
        <v>0.424188749095387</v>
      </c>
      <c r="F58" s="3">
        <f>D58/B58*100</f>
        <v>62.56333367800641</v>
      </c>
      <c r="G58" s="3">
        <f t="shared" si="4"/>
        <v>43.0104851608317</v>
      </c>
      <c r="H58" s="3">
        <f>B58-D58</f>
        <v>1448.2000000000003</v>
      </c>
      <c r="I58" s="3">
        <f t="shared" si="5"/>
        <v>3206.8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36.1+65.6+39.2+69.1+1.8+43+66+41.2+71.4+46.8+1.2+82.5+0.1+44.9+89.3+53.8+64.9+50.3</f>
        <v>867.1999999999998</v>
      </c>
      <c r="E59" s="1">
        <f>D59/D58*100</f>
        <v>35.831749442194855</v>
      </c>
      <c r="F59" s="1">
        <f t="shared" si="6"/>
        <v>87.00712350757497</v>
      </c>
      <c r="G59" s="1">
        <f t="shared" si="4"/>
        <v>55.330823709564214</v>
      </c>
      <c r="H59" s="1">
        <f t="shared" si="7"/>
        <v>129.50000000000023</v>
      </c>
      <c r="I59" s="1">
        <f t="shared" si="5"/>
        <v>700.1000000000001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</f>
        <v>235.3</v>
      </c>
      <c r="E60" s="1">
        <f>D60/D58*100</f>
        <v>9.722336996942403</v>
      </c>
      <c r="F60" s="1">
        <f>D60/B60*100</f>
        <v>78.45948649549851</v>
      </c>
      <c r="G60" s="1">
        <f t="shared" si="4"/>
        <v>78.45948649549851</v>
      </c>
      <c r="H60" s="1">
        <f t="shared" si="7"/>
        <v>64.59999999999997</v>
      </c>
      <c r="I60" s="1">
        <f t="shared" si="5"/>
        <v>64.59999999999997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1.3+56.1+4.9+63.5+3.5+0.7+63-0.1+10.3+25.7+2.8+0.3+7.3+0.2+1+0.1+0.3</f>
        <v>240.90000000000003</v>
      </c>
      <c r="E61" s="1">
        <f>D61/D58*100</f>
        <v>9.953722832823736</v>
      </c>
      <c r="F61" s="1">
        <f t="shared" si="6"/>
        <v>82.69824922760041</v>
      </c>
      <c r="G61" s="1">
        <f t="shared" si="4"/>
        <v>51.82874354561102</v>
      </c>
      <c r="H61" s="1">
        <f t="shared" si="7"/>
        <v>50.39999999999998</v>
      </c>
      <c r="I61" s="1">
        <f t="shared" si="5"/>
        <v>223.89999999999998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40.21568465416082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103.49999999999994</v>
      </c>
      <c r="E63" s="1">
        <f>D63/D58*100</f>
        <v>4.27650607387819</v>
      </c>
      <c r="F63" s="1">
        <f t="shared" si="6"/>
        <v>54.24528301886807</v>
      </c>
      <c r="G63" s="1">
        <f t="shared" si="4"/>
        <v>50.41402825133963</v>
      </c>
      <c r="H63" s="1">
        <f t="shared" si="7"/>
        <v>87.29999999999944</v>
      </c>
      <c r="I63" s="1">
        <f t="shared" si="5"/>
        <v>101.79999999999944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243.29999999999998</v>
      </c>
      <c r="E68" s="42">
        <f>D68/D145*100</f>
        <v>0.04264322066560931</v>
      </c>
      <c r="F68" s="111">
        <f>D68/B68*100</f>
        <v>76.79924242424242</v>
      </c>
      <c r="G68" s="3">
        <f t="shared" si="4"/>
        <v>59.98520710059171</v>
      </c>
      <c r="H68" s="3">
        <f>B68-D68</f>
        <v>73.50000000000003</v>
      </c>
      <c r="I68" s="3">
        <f t="shared" si="5"/>
        <v>162.30000000000004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f>88-11</f>
        <v>77</v>
      </c>
      <c r="C70" s="50">
        <f>242.8-42.9-28.6-11</f>
        <v>160.3</v>
      </c>
      <c r="D70" s="51">
        <f>7.4+0.2</f>
        <v>7.6000000000000005</v>
      </c>
      <c r="E70" s="1">
        <f>D70/D69*100</f>
        <v>3.224437844717862</v>
      </c>
      <c r="F70" s="1">
        <f t="shared" si="6"/>
        <v>9.87012987012987</v>
      </c>
      <c r="G70" s="1">
        <f t="shared" si="4"/>
        <v>4.741110417966313</v>
      </c>
      <c r="H70" s="1">
        <f t="shared" si="7"/>
        <v>69.4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</f>
        <v>28812.299999999996</v>
      </c>
      <c r="E89" s="3">
        <f>D89/D145*100</f>
        <v>5.049935334088513</v>
      </c>
      <c r="F89" s="3">
        <f aca="true" t="shared" si="10" ref="F89:F95">D89/B89*100</f>
        <v>86.79501623699382</v>
      </c>
      <c r="G89" s="3">
        <f t="shared" si="8"/>
        <v>57.106642750255176</v>
      </c>
      <c r="H89" s="3">
        <f aca="true" t="shared" si="11" ref="H89:H95">B89-D89</f>
        <v>4383.500000000007</v>
      </c>
      <c r="I89" s="3">
        <f t="shared" si="9"/>
        <v>21641.200000000004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</f>
        <v>24629.500000000007</v>
      </c>
      <c r="E90" s="1">
        <f>D90/D89*100</f>
        <v>85.48258903315602</v>
      </c>
      <c r="F90" s="1">
        <f t="shared" si="10"/>
        <v>90.66896871617793</v>
      </c>
      <c r="G90" s="1">
        <f t="shared" si="8"/>
        <v>59.60615095691234</v>
      </c>
      <c r="H90" s="1">
        <f t="shared" si="11"/>
        <v>2534.6999999999935</v>
      </c>
      <c r="I90" s="1">
        <f t="shared" si="9"/>
        <v>16690.899999999994</v>
      </c>
    </row>
    <row r="91" spans="1:9" ht="18">
      <c r="A91" s="29" t="s">
        <v>32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</f>
        <v>1054.8</v>
      </c>
      <c r="E91" s="1">
        <f>D91/D89*100</f>
        <v>3.6609364750471154</v>
      </c>
      <c r="F91" s="1">
        <f t="shared" si="10"/>
        <v>72.88053617080081</v>
      </c>
      <c r="G91" s="1">
        <f t="shared" si="8"/>
        <v>40.96151605762883</v>
      </c>
      <c r="H91" s="1">
        <f t="shared" si="11"/>
        <v>392.5</v>
      </c>
      <c r="I91" s="1">
        <f t="shared" si="9"/>
        <v>1520.3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3127.999999999988</v>
      </c>
      <c r="E93" s="1">
        <f>D93/D89*100</f>
        <v>10.856474491796867</v>
      </c>
      <c r="F93" s="1">
        <f t="shared" si="10"/>
        <v>68.23288179220354</v>
      </c>
      <c r="G93" s="1">
        <f>D93/C93*100</f>
        <v>47.69746874046949</v>
      </c>
      <c r="H93" s="1">
        <f t="shared" si="11"/>
        <v>1456.3000000000138</v>
      </c>
      <c r="I93" s="1">
        <f>C93-D93</f>
        <v>3430.00000000001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</f>
        <v>34524.60000000001</v>
      </c>
      <c r="E94" s="121">
        <f>D94/D145*100</f>
        <v>6.051130851590202</v>
      </c>
      <c r="F94" s="125">
        <f t="shared" si="10"/>
        <v>92.62232190285077</v>
      </c>
      <c r="G94" s="120">
        <f>D94/C94*100</f>
        <v>67.20993297422731</v>
      </c>
      <c r="H94" s="126">
        <f t="shared" si="11"/>
        <v>2749.9999999999854</v>
      </c>
      <c r="I94" s="121">
        <f>C94-D94</f>
        <v>16843.69999999999</v>
      </c>
    </row>
    <row r="95" spans="1:9" ht="18.75" thickBot="1">
      <c r="A95" s="123" t="s">
        <v>107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</f>
        <v>2555.7000000000003</v>
      </c>
      <c r="E95" s="133">
        <f>D95/D94*100</f>
        <v>7.402547748561893</v>
      </c>
      <c r="F95" s="134">
        <f t="shared" si="10"/>
        <v>79.05041756882154</v>
      </c>
      <c r="G95" s="135">
        <f>D95/C95*100</f>
        <v>52.27770163847241</v>
      </c>
      <c r="H95" s="124">
        <f t="shared" si="11"/>
        <v>677.2999999999997</v>
      </c>
      <c r="I95" s="96">
        <f>C95-D95</f>
        <v>2332.9999999999995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</f>
        <v>3882.4999999999995</v>
      </c>
      <c r="E101" s="25">
        <f>D101/D145*100</f>
        <v>0.6804862483938684</v>
      </c>
      <c r="F101" s="25">
        <f>D101/B101*100</f>
        <v>60.707696156612556</v>
      </c>
      <c r="G101" s="25">
        <f aca="true" t="shared" si="12" ref="G101:G143">D101/C101*100</f>
        <v>37.326706020343416</v>
      </c>
      <c r="H101" s="25">
        <f aca="true" t="shared" si="13" ref="H101:H106">B101-D101</f>
        <v>2512.900000000001</v>
      </c>
      <c r="I101" s="25">
        <f aca="true" t="shared" si="14" ref="I101:I143">C101-D101</f>
        <v>6518.9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</f>
        <v>3523.6000000000004</v>
      </c>
      <c r="E103" s="1">
        <f>D103/D101*100</f>
        <v>90.7559562137798</v>
      </c>
      <c r="F103" s="1">
        <f aca="true" t="shared" si="15" ref="F103:F143">D103/B103*100</f>
        <v>61.22675933970461</v>
      </c>
      <c r="G103" s="1">
        <f t="shared" si="12"/>
        <v>37.62640554422459</v>
      </c>
      <c r="H103" s="1">
        <f t="shared" si="13"/>
        <v>2231.3999999999996</v>
      </c>
      <c r="I103" s="1">
        <f t="shared" si="14"/>
        <v>5841.1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358.8999999999992</v>
      </c>
      <c r="E105" s="96">
        <f>D105/D101*100</f>
        <v>9.2440437862202</v>
      </c>
      <c r="F105" s="96">
        <f t="shared" si="15"/>
        <v>56.043098063710005</v>
      </c>
      <c r="G105" s="96">
        <f t="shared" si="12"/>
        <v>34.619465612038155</v>
      </c>
      <c r="H105" s="96">
        <f>B105-D105</f>
        <v>281.50000000000136</v>
      </c>
      <c r="I105" s="96">
        <f t="shared" si="14"/>
        <v>677.7999999999997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119072.79999999997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109922.50000000001</v>
      </c>
      <c r="E106" s="94">
        <f>D106/D145*100</f>
        <v>19.266129977868644</v>
      </c>
      <c r="F106" s="94">
        <f>D106/B106*100</f>
        <v>92.31537345220741</v>
      </c>
      <c r="G106" s="94">
        <f t="shared" si="12"/>
        <v>63.511043112802355</v>
      </c>
      <c r="H106" s="94">
        <f t="shared" si="13"/>
        <v>9150.29999999996</v>
      </c>
      <c r="I106" s="94">
        <f t="shared" si="14"/>
        <v>63153.69999999997</v>
      </c>
    </row>
    <row r="107" spans="1:9" ht="37.5">
      <c r="A107" s="34" t="s">
        <v>66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</f>
        <v>761.8000000000001</v>
      </c>
      <c r="E107" s="6">
        <f>D107/D106*100</f>
        <v>0.693033728308581</v>
      </c>
      <c r="F107" s="6">
        <f t="shared" si="15"/>
        <v>62.54002134471719</v>
      </c>
      <c r="G107" s="6">
        <f t="shared" si="12"/>
        <v>42.326925213912666</v>
      </c>
      <c r="H107" s="6">
        <f aca="true" t="shared" si="16" ref="H107:H143">B107-D107</f>
        <v>456.29999999999984</v>
      </c>
      <c r="I107" s="6">
        <f t="shared" si="14"/>
        <v>1038</v>
      </c>
    </row>
    <row r="108" spans="1:9" ht="18">
      <c r="A108" s="29" t="s">
        <v>32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618</v>
      </c>
      <c r="C109" s="68">
        <v>903.8</v>
      </c>
      <c r="D109" s="79">
        <f>20.7+31.6+0.1+27.7-0.1+31.4+0.1+10.6+34.1+43.9+13.6</f>
        <v>213.7</v>
      </c>
      <c r="E109" s="6">
        <f>D109/D106*100</f>
        <v>0.19440969774159061</v>
      </c>
      <c r="F109" s="6">
        <f>D109/B109*100</f>
        <v>34.579288025889966</v>
      </c>
      <c r="G109" s="6">
        <f t="shared" si="12"/>
        <v>23.644611639743307</v>
      </c>
      <c r="H109" s="6">
        <f t="shared" si="16"/>
        <v>404.3</v>
      </c>
      <c r="I109" s="6">
        <f t="shared" si="14"/>
        <v>690.0999999999999</v>
      </c>
    </row>
    <row r="110" spans="1:9" s="44" customFormat="1" ht="34.5" customHeight="1">
      <c r="A110" s="17" t="s">
        <v>74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0.02256135004207509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0.03484273010530146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46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96.4+0.6+6.3+86+10.4+21.5+5.3+0.1+11.6+102.1+10.6+3.5+5.6+100.7+13.3+0.9+3.6+96.9-0.1+15.7+1.7+1+96.8+0.1+4+1+0.2+1.2+96.6+0.3-0.1+8.6+0.3</f>
        <v>802.7000000000002</v>
      </c>
      <c r="E113" s="6">
        <f>D113/D106*100</f>
        <v>0.7302417612408743</v>
      </c>
      <c r="F113" s="6">
        <f t="shared" si="15"/>
        <v>77.93960578696961</v>
      </c>
      <c r="G113" s="6">
        <f t="shared" si="12"/>
        <v>52.37846655791192</v>
      </c>
      <c r="H113" s="6">
        <f t="shared" si="16"/>
        <v>227.19999999999993</v>
      </c>
      <c r="I113" s="6">
        <f t="shared" si="14"/>
        <v>729.7999999999998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0.032750346835270304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0.05376515272123541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0.13782437626509583</v>
      </c>
      <c r="F117" s="6">
        <f t="shared" si="15"/>
        <v>98.37662337662337</v>
      </c>
      <c r="G117" s="6">
        <f t="shared" si="12"/>
        <v>74.11937377690802</v>
      </c>
      <c r="H117" s="6">
        <f t="shared" si="16"/>
        <v>2.5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0.3623461984580045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0.6690168072960494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1.2593418090017967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0.11817416816393365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0.0018194637130705723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77</v>
      </c>
      <c r="B127" s="80">
        <v>743.3</v>
      </c>
      <c r="C127" s="60">
        <f>101.4+27.9+634</f>
        <v>763.3</v>
      </c>
      <c r="D127" s="83">
        <f>3+3+4.9+21.9-0.1+12.2+1.6+6.9+7.8+0.7+8.4+2.4+5+2.4+0.1+5.6+2.4+0.1+5+2.4+578.6</f>
        <v>674.3000000000001</v>
      </c>
      <c r="E127" s="19">
        <f>D127/D106*100</f>
        <v>0.6134321908617435</v>
      </c>
      <c r="F127" s="6">
        <f t="shared" si="15"/>
        <v>90.71707251446254</v>
      </c>
      <c r="G127" s="6">
        <f t="shared" si="12"/>
        <v>88.34010218786848</v>
      </c>
      <c r="H127" s="6">
        <f t="shared" si="16"/>
        <v>68.99999999999989</v>
      </c>
      <c r="I127" s="6">
        <f t="shared" si="14"/>
        <v>88.99999999999989</v>
      </c>
    </row>
    <row r="128" spans="1:9" s="2" customFormat="1" ht="18.75">
      <c r="A128" s="17" t="s">
        <v>71</v>
      </c>
      <c r="B128" s="80">
        <v>500.3</v>
      </c>
      <c r="C128" s="60">
        <v>650</v>
      </c>
      <c r="D128" s="83">
        <f>8.7+23.6+6.2+5.1+38.5+4.6+4.8+8.6+12.9+2.8+0.1+16.3+3+2.5+6.2-0.2+39.7+9.9+9.5+37.2+8.4+10.6+4.5+4.6+8.4</f>
        <v>276.5</v>
      </c>
      <c r="E128" s="19">
        <f>D128/D106*100</f>
        <v>0.2515408583320066</v>
      </c>
      <c r="F128" s="6">
        <f t="shared" si="15"/>
        <v>55.26683989606236</v>
      </c>
      <c r="G128" s="6">
        <f t="shared" si="12"/>
        <v>42.53846153846153</v>
      </c>
      <c r="H128" s="6">
        <f t="shared" si="16"/>
        <v>223.8</v>
      </c>
      <c r="I128" s="6">
        <f t="shared" si="14"/>
        <v>373.5</v>
      </c>
    </row>
    <row r="129" spans="1:9" s="2" customFormat="1" ht="35.25" customHeight="1">
      <c r="A129" s="17" t="s">
        <v>70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0.03202256135004208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72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0.17339489185562554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</f>
        <v>605.3</v>
      </c>
      <c r="E133" s="19">
        <f>D133/D106*100</f>
        <v>0.5506606927608086</v>
      </c>
      <c r="F133" s="6">
        <f t="shared" si="15"/>
        <v>92.42632462971446</v>
      </c>
      <c r="G133" s="6">
        <f t="shared" si="12"/>
        <v>61.40813634980217</v>
      </c>
      <c r="H133" s="6">
        <f t="shared" si="16"/>
        <v>49.60000000000002</v>
      </c>
      <c r="I133" s="6">
        <f t="shared" si="14"/>
        <v>380.4</v>
      </c>
    </row>
    <row r="134" spans="1:9" s="39" customFormat="1" ht="18">
      <c r="A134" s="40" t="s">
        <v>53</v>
      </c>
      <c r="B134" s="81">
        <v>570.3</v>
      </c>
      <c r="C134" s="51">
        <v>848.7</v>
      </c>
      <c r="D134" s="82">
        <f>21.9+39.7+0.1+6.1+19+41-0.1+21.3+43.3+8.5+32.3+32.1+41.5+4.2+33.1+25.6+47+0.1+25.6+53.3+26.2</f>
        <v>521.8000000000002</v>
      </c>
      <c r="E134" s="1">
        <f>D134/D133*100</f>
        <v>86.2051875103255</v>
      </c>
      <c r="F134" s="1">
        <f aca="true" t="shared" si="17" ref="F134:F142">D134/B134*100</f>
        <v>91.49570401543052</v>
      </c>
      <c r="G134" s="1">
        <f t="shared" si="12"/>
        <v>61.48226699658302</v>
      </c>
      <c r="H134" s="1">
        <f t="shared" si="16"/>
        <v>48.49999999999977</v>
      </c>
      <c r="I134" s="1">
        <f t="shared" si="14"/>
        <v>326.89999999999986</v>
      </c>
    </row>
    <row r="135" spans="1:9" s="39" customFormat="1" ht="18">
      <c r="A135" s="29" t="s">
        <v>32</v>
      </c>
      <c r="B135" s="81">
        <v>22.1</v>
      </c>
      <c r="C135" s="51">
        <v>26.3</v>
      </c>
      <c r="D135" s="82">
        <f>7+6+0.2+7.1+0.1+0.4+0.3+0.1+0.3+0.4</f>
        <v>21.9</v>
      </c>
      <c r="E135" s="1">
        <f>D135/D133*100</f>
        <v>3.6180406410044608</v>
      </c>
      <c r="F135" s="1">
        <f t="shared" si="17"/>
        <v>99.09502262443438</v>
      </c>
      <c r="G135" s="1">
        <f>D135/C135*100</f>
        <v>83.2699619771863</v>
      </c>
      <c r="H135" s="1">
        <f t="shared" si="16"/>
        <v>0.20000000000000284</v>
      </c>
      <c r="I135" s="1">
        <f t="shared" si="14"/>
        <v>4.400000000000002</v>
      </c>
    </row>
    <row r="136" spans="1:9" s="2" customFormat="1" ht="56.25">
      <c r="A136" s="23" t="s">
        <v>117</v>
      </c>
      <c r="B136" s="80">
        <v>200</v>
      </c>
      <c r="C136" s="60">
        <v>200</v>
      </c>
      <c r="D136" s="83">
        <v>200</v>
      </c>
      <c r="E136" s="19">
        <f>D136/D106*100</f>
        <v>0.1819463713070572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113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114</v>
      </c>
      <c r="B138" s="80">
        <f>2550+1900</f>
        <v>4450</v>
      </c>
      <c r="C138" s="60">
        <f>6500-2076-424+9200</f>
        <v>13200</v>
      </c>
      <c r="D138" s="83">
        <f>241.3+64.6+48.1+278.9+170.1+140.9</f>
        <v>943.9</v>
      </c>
      <c r="E138" s="19">
        <f>D138/D106*100</f>
        <v>0.8586958993836565</v>
      </c>
      <c r="F138" s="112">
        <f t="shared" si="17"/>
        <v>21.21123595505618</v>
      </c>
      <c r="G138" s="6">
        <f t="shared" si="12"/>
        <v>7.150757575757575</v>
      </c>
      <c r="H138" s="6">
        <f t="shared" si="16"/>
        <v>3506.1</v>
      </c>
      <c r="I138" s="6">
        <f t="shared" si="14"/>
        <v>12256.1</v>
      </c>
    </row>
    <row r="139" spans="1:9" s="2" customFormat="1" ht="18.75">
      <c r="A139" s="23" t="s">
        <v>115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</f>
        <v>3165.6000000000004</v>
      </c>
      <c r="E139" s="19">
        <f>D139/D106*100</f>
        <v>2.8798471650481017</v>
      </c>
      <c r="F139" s="112">
        <f t="shared" si="17"/>
        <v>83.86139663028506</v>
      </c>
      <c r="G139" s="6">
        <f t="shared" si="12"/>
        <v>61.79071265444751</v>
      </c>
      <c r="H139" s="6">
        <f t="shared" si="16"/>
        <v>609.1999999999998</v>
      </c>
      <c r="I139" s="6">
        <f t="shared" si="14"/>
        <v>1957.5</v>
      </c>
    </row>
    <row r="140" spans="1:9" s="2" customFormat="1" ht="18.75">
      <c r="A140" s="17" t="s">
        <v>118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5.714935522754668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0.48961768518729104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f>72594.9+6122.7-50</f>
        <v>78667.59999999999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71.56642179717528</v>
      </c>
      <c r="F142" s="6">
        <f t="shared" si="17"/>
        <v>100.00000000000003</v>
      </c>
      <c r="G142" s="6">
        <f t="shared" si="12"/>
        <v>72.36610436417625</v>
      </c>
      <c r="H142" s="6">
        <f t="shared" si="16"/>
        <v>0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116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</f>
        <v>13605.499999999996</v>
      </c>
      <c r="E143" s="19">
        <f>D143/D106*100</f>
        <v>12.377356774090833</v>
      </c>
      <c r="F143" s="6">
        <f t="shared" si="15"/>
        <v>91.66644208483801</v>
      </c>
      <c r="G143" s="6">
        <f t="shared" si="12"/>
        <v>61.111510371281994</v>
      </c>
      <c r="H143" s="6">
        <f t="shared" si="16"/>
        <v>1236.9000000000033</v>
      </c>
      <c r="I143" s="6">
        <f t="shared" si="14"/>
        <v>8657.900000000005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126528.79999999997</v>
      </c>
      <c r="C144" s="84">
        <f>C43+C68+C71+C76+C78+C86+C101+C106+C99+C83+C97</f>
        <v>185191.99999999997</v>
      </c>
      <c r="D144" s="60">
        <f>D43+D68+D71+D76+D78+D86+D101+D106+D99+D83+D97</f>
        <v>114532.40000000001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634336.8999999999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570547.9</v>
      </c>
      <c r="E145" s="38">
        <v>100</v>
      </c>
      <c r="F145" s="3">
        <f>D145/B145*100</f>
        <v>89.94398717779151</v>
      </c>
      <c r="G145" s="3">
        <f aca="true" t="shared" si="18" ref="G145:G151">D145/C145*100</f>
        <v>58.99069958646908</v>
      </c>
      <c r="H145" s="3">
        <f aca="true" t="shared" si="19" ref="H145:H151">B145-D145</f>
        <v>63788.99999999988</v>
      </c>
      <c r="I145" s="3">
        <f aca="true" t="shared" si="20" ref="I145:I151">C145-D145</f>
        <v>396634.9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326463</v>
      </c>
      <c r="E146" s="6">
        <f>D146/D145*100</f>
        <v>57.21920981568769</v>
      </c>
      <c r="F146" s="6">
        <f aca="true" t="shared" si="21" ref="F146:F157">D146/B146*100</f>
        <v>91.86227482398571</v>
      </c>
      <c r="G146" s="6">
        <f t="shared" si="18"/>
        <v>58.501542089058944</v>
      </c>
      <c r="H146" s="6">
        <f t="shared" si="19"/>
        <v>28920.100000000035</v>
      </c>
      <c r="I146" s="18">
        <f t="shared" si="20"/>
        <v>231578.69999999995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56791.60000000001</v>
      </c>
      <c r="E147" s="6">
        <f>D147/D145*100</f>
        <v>9.953870656609201</v>
      </c>
      <c r="F147" s="6">
        <f t="shared" si="21"/>
        <v>85.52861641518842</v>
      </c>
      <c r="G147" s="6">
        <f t="shared" si="18"/>
        <v>56.908547064216975</v>
      </c>
      <c r="H147" s="6">
        <f t="shared" si="19"/>
        <v>9609.099999999984</v>
      </c>
      <c r="I147" s="18">
        <f t="shared" si="20"/>
        <v>43002.89999999999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13111.299999999997</v>
      </c>
      <c r="E148" s="6">
        <f>D148/D145*100</f>
        <v>2.2980191496629816</v>
      </c>
      <c r="F148" s="6">
        <f t="shared" si="21"/>
        <v>84.29048081311997</v>
      </c>
      <c r="G148" s="6">
        <f t="shared" si="18"/>
        <v>50.45388602631344</v>
      </c>
      <c r="H148" s="6">
        <f t="shared" si="19"/>
        <v>2443.600000000002</v>
      </c>
      <c r="I148" s="18">
        <f t="shared" si="20"/>
        <v>12875.400000000003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5580.400000000001</v>
      </c>
      <c r="E149" s="6">
        <f>D149/D145*100</f>
        <v>0.9780773884190969</v>
      </c>
      <c r="F149" s="6">
        <f t="shared" si="21"/>
        <v>61.78339717898187</v>
      </c>
      <c r="G149" s="6">
        <f t="shared" si="18"/>
        <v>38.953496488852274</v>
      </c>
      <c r="H149" s="6">
        <f t="shared" si="19"/>
        <v>3451.8</v>
      </c>
      <c r="I149" s="18">
        <f t="shared" si="20"/>
        <v>8745.400000000001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5563.099999999999</v>
      </c>
      <c r="E150" s="6">
        <f>D150/D145*100</f>
        <v>0.9750452153097049</v>
      </c>
      <c r="F150" s="6">
        <f t="shared" si="21"/>
        <v>68.05931073294265</v>
      </c>
      <c r="G150" s="6">
        <f t="shared" si="18"/>
        <v>42.386815598189656</v>
      </c>
      <c r="H150" s="6">
        <f t="shared" si="19"/>
        <v>2610.800000000001</v>
      </c>
      <c r="I150" s="18">
        <f t="shared" si="20"/>
        <v>7561.500000000001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179792.09999999986</v>
      </c>
      <c r="C151" s="67">
        <f>C145-C146-C147-C148-C149-C150</f>
        <v>255909.5000000001</v>
      </c>
      <c r="D151" s="67">
        <f>D145-D146-D147-D148-D149-D150</f>
        <v>163038.50000000003</v>
      </c>
      <c r="E151" s="6">
        <f>D151/D145*100</f>
        <v>28.575777774311327</v>
      </c>
      <c r="F151" s="6">
        <f t="shared" si="21"/>
        <v>90.68168178690841</v>
      </c>
      <c r="G151" s="43">
        <f t="shared" si="18"/>
        <v>63.70943634370744</v>
      </c>
      <c r="H151" s="6">
        <f t="shared" si="19"/>
        <v>16753.59999999983</v>
      </c>
      <c r="I151" s="6">
        <f t="shared" si="20"/>
        <v>92871.00000000006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</f>
        <v>6715.9</v>
      </c>
      <c r="E153" s="15"/>
      <c r="F153" s="6">
        <f t="shared" si="21"/>
        <v>40.3279850118896</v>
      </c>
      <c r="G153" s="6">
        <f aca="true" t="shared" si="22" ref="G153:G162">D153/C153*100</f>
        <v>34.418626104425904</v>
      </c>
      <c r="H153" s="6">
        <f>B153-D153</f>
        <v>9937.300000000001</v>
      </c>
      <c r="I153" s="6">
        <f aca="true" t="shared" si="23" ref="I153:I162">C153-D153</f>
        <v>12796.499999999998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16860.5-195+353.2</f>
        <v>17018.7</v>
      </c>
      <c r="D154" s="67">
        <f>132.1+649.5+498.6+2.9+146.5+119.3+11.1+935+701.6+2.9+12.3-0.1+18.6+43.3+39.7+94+282.1+33.2</f>
        <v>3722.6</v>
      </c>
      <c r="E154" s="6"/>
      <c r="F154" s="6">
        <f t="shared" si="21"/>
        <v>29.96586920823003</v>
      </c>
      <c r="G154" s="6">
        <f t="shared" si="22"/>
        <v>21.87358611409802</v>
      </c>
      <c r="H154" s="6">
        <f aca="true" t="shared" si="24" ref="H154:H161">B154-D154</f>
        <v>8700.199999999999</v>
      </c>
      <c r="I154" s="6">
        <f t="shared" si="23"/>
        <v>13296.1</v>
      </c>
      <c r="K154" s="46"/>
      <c r="L154" s="46"/>
    </row>
    <row r="155" spans="1:12" ht="18.75">
      <c r="A155" s="23" t="s">
        <v>60</v>
      </c>
      <c r="B155" s="88">
        <f>103951-280+40608.6+6317.7</f>
        <v>150597.30000000002</v>
      </c>
      <c r="C155" s="67">
        <f>212456.2</f>
        <v>212456.2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</f>
        <v>29613.90000000001</v>
      </c>
      <c r="E155" s="6"/>
      <c r="F155" s="6">
        <f t="shared" si="21"/>
        <v>19.664296770260826</v>
      </c>
      <c r="G155" s="6">
        <f t="shared" si="22"/>
        <v>13.938825979190067</v>
      </c>
      <c r="H155" s="6">
        <f t="shared" si="24"/>
        <v>120983.40000000001</v>
      </c>
      <c r="I155" s="6">
        <f t="shared" si="23"/>
        <v>182842.3</v>
      </c>
      <c r="K155" s="46"/>
      <c r="L155" s="46"/>
    </row>
    <row r="156" spans="1:12" ht="37.5">
      <c r="A156" s="23" t="s">
        <v>69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5.2+5.1+225.1+114.9+40.2+5.2+4.6+89.9+13.6+4.1+10.7+98.5+1634+39+1.7</f>
        <v>2291.8</v>
      </c>
      <c r="E157" s="19"/>
      <c r="F157" s="6">
        <f t="shared" si="21"/>
        <v>18.18831148217517</v>
      </c>
      <c r="G157" s="6">
        <f t="shared" si="22"/>
        <v>16.75610861713484</v>
      </c>
      <c r="H157" s="6">
        <f t="shared" si="24"/>
        <v>10308.599999999999</v>
      </c>
      <c r="I157" s="6">
        <f t="shared" si="23"/>
        <v>11385.599999999999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</f>
        <v>2534</v>
      </c>
      <c r="E161" s="24"/>
      <c r="F161" s="6">
        <f>D161/B161*100</f>
        <v>68.14026029902118</v>
      </c>
      <c r="G161" s="6">
        <f t="shared" si="22"/>
        <v>68.14026029902118</v>
      </c>
      <c r="H161" s="6">
        <f t="shared" si="24"/>
        <v>1184.8000000000002</v>
      </c>
      <c r="I161" s="6">
        <f t="shared" si="23"/>
        <v>1184.8000000000002</v>
      </c>
    </row>
    <row r="162" spans="1:9" ht="19.5" thickBot="1">
      <c r="A162" s="14" t="s">
        <v>20</v>
      </c>
      <c r="B162" s="90">
        <f>B145+B153+B157+B158+B154+B161+B160+B155+B159+B156</f>
        <v>831787.9</v>
      </c>
      <c r="C162" s="90">
        <f>C145+C153+C157+C158+C154+C161+C160+C155+C159+C156</f>
        <v>1235753.9000000001</v>
      </c>
      <c r="D162" s="90">
        <f>D145+D153+D157+D158+D154+D161+D160+D155+D159+D156</f>
        <v>616230.0000000001</v>
      </c>
      <c r="E162" s="25"/>
      <c r="F162" s="3">
        <f>D162/B162*100</f>
        <v>74.08499209954846</v>
      </c>
      <c r="G162" s="3">
        <f t="shared" si="22"/>
        <v>49.8667250817497</v>
      </c>
      <c r="H162" s="3">
        <f>B162-D162</f>
        <v>215557.8999999999</v>
      </c>
      <c r="I162" s="3">
        <f t="shared" si="23"/>
        <v>619523.9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570547.9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570547.9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2015-08-18T05:05:56Z</dcterms:modified>
  <cp:category/>
  <cp:version/>
  <cp:contentType/>
  <cp:contentStatus/>
</cp:coreProperties>
</file>